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ech - Specs" sheetId="1" r:id="rId1"/>
  </sheets>
  <definedNames/>
  <calcPr fullCalcOnLoad="1"/>
</workbook>
</file>

<file path=xl/sharedStrings.xml><?xml version="1.0" encoding="utf-8"?>
<sst xmlns="http://schemas.openxmlformats.org/spreadsheetml/2006/main" count="275" uniqueCount="224">
  <si>
    <t>kVA</t>
  </si>
  <si>
    <t>kW</t>
  </si>
  <si>
    <t>No.</t>
  </si>
  <si>
    <t>bar</t>
  </si>
  <si>
    <t>Compression Ratio</t>
  </si>
  <si>
    <t>m/s</t>
  </si>
  <si>
    <t>Displacement</t>
  </si>
  <si>
    <t>mm</t>
  </si>
  <si>
    <t>Aspiration</t>
  </si>
  <si>
    <t>TA</t>
  </si>
  <si>
    <t>Ltr</t>
  </si>
  <si>
    <t>Hrs</t>
  </si>
  <si>
    <t>Ltrs</t>
  </si>
  <si>
    <t>%</t>
  </si>
  <si>
    <t>Genset Model</t>
  </si>
  <si>
    <t>Kg</t>
  </si>
  <si>
    <t>H</t>
  </si>
  <si>
    <t>DV 10 powered 500 kVA Gen-set</t>
  </si>
  <si>
    <t>GENSET PARAMETERS</t>
  </si>
  <si>
    <t>KVA Rating at 0.8 P.F.</t>
  </si>
  <si>
    <t>KW Rating 0.8 P.F.</t>
  </si>
  <si>
    <t>Voltage</t>
  </si>
  <si>
    <t>V</t>
  </si>
  <si>
    <t>Frequency</t>
  </si>
  <si>
    <t>Hz</t>
  </si>
  <si>
    <t>Phase</t>
  </si>
  <si>
    <t>Power factor</t>
  </si>
  <si>
    <t>Approximate Dry Weight (with canopy)</t>
  </si>
  <si>
    <t>Genset static load (Max)</t>
  </si>
  <si>
    <t>Rated speed</t>
  </si>
  <si>
    <t>RPM</t>
  </si>
  <si>
    <t>Method of Starting</t>
  </si>
  <si>
    <t>Electric (24V)</t>
  </si>
  <si>
    <t>Overload capability (for 1hr in 12 hrs operation)</t>
  </si>
  <si>
    <t>Fuel consumption at 75% load</t>
  </si>
  <si>
    <t>Ltr/Hr</t>
  </si>
  <si>
    <t>Lube oil change period</t>
  </si>
  <si>
    <t>500</t>
  </si>
  <si>
    <t>Alternator efficiency at 75% load</t>
  </si>
  <si>
    <t>95.3</t>
  </si>
  <si>
    <t>DG set Noise level at 1Mtr (with canopy)</t>
  </si>
  <si>
    <t>dBA</t>
  </si>
  <si>
    <t>Overall thermal effiency of engines/break thermal effiency of engines at 100%load</t>
  </si>
  <si>
    <t>Mechanical effiency 100% load</t>
  </si>
  <si>
    <t>ENGINE DATA</t>
  </si>
  <si>
    <t>Engine model</t>
  </si>
  <si>
    <t>DV 10</t>
  </si>
  <si>
    <t>Rated output (prime power rating as per ISO 3046)</t>
  </si>
  <si>
    <t>kW ( hp )</t>
  </si>
  <si>
    <t>No. of cylinders</t>
  </si>
  <si>
    <t>Engine configuration (Inline / V type)</t>
  </si>
  <si>
    <t>V type</t>
  </si>
  <si>
    <t>Operating cycle</t>
  </si>
  <si>
    <t>4 stroke DI</t>
  </si>
  <si>
    <t>Bore x Stroke</t>
  </si>
  <si>
    <t>130 x 150</t>
  </si>
  <si>
    <t>16.5 : 1</t>
  </si>
  <si>
    <t>Piston speed</t>
  </si>
  <si>
    <t>Brake Mean Effective Pressure (BMEP)</t>
  </si>
  <si>
    <t>Kg/cm2</t>
  </si>
  <si>
    <t>1-6-5-10-2-7-3-8-4-9</t>
  </si>
  <si>
    <t>Overall dimension (Length x Width x Height)</t>
  </si>
  <si>
    <t>1793 x 1125 x 1410</t>
  </si>
  <si>
    <t>Engine weight (Dry weight of bare engine)</t>
  </si>
  <si>
    <t>FUEL SYSTEM</t>
  </si>
  <si>
    <t>Type</t>
  </si>
  <si>
    <t>Static Injection timing</t>
  </si>
  <si>
    <t>Deg BTDC</t>
  </si>
  <si>
    <t>Injectors hole Nos. x Size</t>
  </si>
  <si>
    <t>Fuel oil</t>
  </si>
  <si>
    <t>HSD IS 1460</t>
  </si>
  <si>
    <t>Fuel Filter type</t>
  </si>
  <si>
    <t>Spin on</t>
  </si>
  <si>
    <t>Filtration capacity</t>
  </si>
  <si>
    <t>Micron</t>
  </si>
  <si>
    <t>Fuel transfer line restriction (maximum allowable)</t>
  </si>
  <si>
    <t>KPa</t>
  </si>
  <si>
    <t>Fuel transfer pump pressure</t>
  </si>
  <si>
    <t>Kpa</t>
  </si>
  <si>
    <t>Max lift of fuel transfer pump</t>
  </si>
  <si>
    <t>m</t>
  </si>
  <si>
    <t>Specific Fuel Consumption at</t>
  </si>
  <si>
    <t>50% load</t>
  </si>
  <si>
    <t>(g/Hp-hr)</t>
  </si>
  <si>
    <t>75% load</t>
  </si>
  <si>
    <t>100% load</t>
  </si>
  <si>
    <t>LUBE OIL SYSTEM</t>
  </si>
  <si>
    <t>Recommended lube oil</t>
  </si>
  <si>
    <t>K Oil Super</t>
  </si>
  <si>
    <t>Lube oil pump</t>
  </si>
  <si>
    <t>Lube oil system capacity</t>
  </si>
  <si>
    <t>Deg</t>
  </si>
  <si>
    <t>Lube oil Pressure range at rated load</t>
  </si>
  <si>
    <t>Lube oil filter type</t>
  </si>
  <si>
    <t>Spin-on</t>
  </si>
  <si>
    <t>LPM</t>
  </si>
  <si>
    <t>COOLING SYSTEM</t>
  </si>
  <si>
    <t>Type of cooling</t>
  </si>
  <si>
    <t>Liquid cooled</t>
  </si>
  <si>
    <t>Engine coolant flow rate</t>
  </si>
  <si>
    <t>Coolant pressure</t>
  </si>
  <si>
    <t>Radiator Cooled:</t>
  </si>
  <si>
    <t>Qty of coolant (Engine)</t>
  </si>
  <si>
    <t>36</t>
  </si>
  <si>
    <t>Qty of coolant (Radiator)</t>
  </si>
  <si>
    <t>94</t>
  </si>
  <si>
    <t>Total qty of coolant (including pipings)</t>
  </si>
  <si>
    <t>Cooling/Ventilation Air flow through canopy</t>
  </si>
  <si>
    <t>m3/min</t>
  </si>
  <si>
    <t>Combustion Air inlet flow</t>
  </si>
  <si>
    <t>Total Fresh Air required</t>
  </si>
  <si>
    <t>Heat Exchanger cooled:</t>
  </si>
  <si>
    <t>Qty of coolant (HE + CAC + pipings)</t>
  </si>
  <si>
    <t>Raw water Flow rate across Heat exchanger</t>
  </si>
  <si>
    <t>Raw water Flow rate across CAC</t>
  </si>
  <si>
    <t>Raw water pressure</t>
  </si>
  <si>
    <t>Ventilation Air Flow required to carry out radiated heat in case of Acoustic enclosure installations</t>
  </si>
  <si>
    <t>Operating Temperature range of the Thermostat</t>
  </si>
  <si>
    <t>Deg C</t>
  </si>
  <si>
    <t>Maximum Coolant temp allowed</t>
  </si>
  <si>
    <t>HEAT REJECTION DETAILS</t>
  </si>
  <si>
    <t>Heat Rejection to coolant</t>
  </si>
  <si>
    <t>Heat Rejection to CAC</t>
  </si>
  <si>
    <t>Heat Rejection to exhaust</t>
  </si>
  <si>
    <t>Heat Rejection from engine surface</t>
  </si>
  <si>
    <t>AIR INTAKE SYSTEM</t>
  </si>
  <si>
    <t>Intake filter type</t>
  </si>
  <si>
    <t>Intake manifold pressure</t>
  </si>
  <si>
    <t>EXHAUST SYSTEM</t>
  </si>
  <si>
    <t>Exhaust silencer type</t>
  </si>
  <si>
    <t>Exhaust noise level (with Silencer) @ 1M</t>
  </si>
  <si>
    <t>Max. Permissible exhaust back pressure</t>
  </si>
  <si>
    <t>Exhaust gas flow</t>
  </si>
  <si>
    <t>Exhaust gas temperature (Max )</t>
  </si>
  <si>
    <t>106</t>
  </si>
  <si>
    <t>GOVERNER DATA</t>
  </si>
  <si>
    <t>Whether adjustable droop provided</t>
  </si>
  <si>
    <t>Transient speed increase for sudden 100% decrease of load</t>
  </si>
  <si>
    <t>Transient speed decrease for permissible sudden increase of load</t>
  </si>
  <si>
    <t>Recovery time</t>
  </si>
  <si>
    <t>sec</t>
  </si>
  <si>
    <t>Speed raise / lower from panel provided</t>
  </si>
  <si>
    <t>VALVE MECHANISM</t>
  </si>
  <si>
    <t>Valve clearance at cold: Inlet / Exhaust</t>
  </si>
  <si>
    <t>0.35</t>
  </si>
  <si>
    <t>Valve Timing: Inlet open / Inlet close</t>
  </si>
  <si>
    <t>Exhaust open / exhaust close</t>
  </si>
  <si>
    <t>OTHER INFORMATION</t>
  </si>
  <si>
    <t>Maximum time to start from cold &amp; attain rated Speed &amp; ready to take load</t>
  </si>
  <si>
    <t>Sec</t>
  </si>
  <si>
    <t>Overload capacity</t>
  </si>
  <si>
    <t>&lt;75</t>
  </si>
  <si>
    <t>KG500WS3</t>
  </si>
  <si>
    <t>Overall Dimensions (For canopied genset)(LXWXH)</t>
  </si>
  <si>
    <t>L</t>
  </si>
  <si>
    <t>6200</t>
  </si>
  <si>
    <t>W</t>
  </si>
  <si>
    <t>2000</t>
  </si>
  <si>
    <t>2570*</t>
  </si>
  <si>
    <t>H1</t>
  </si>
  <si>
    <t>3285**</t>
  </si>
  <si>
    <t>Governing class (According to ISO 8528-Part2)</t>
  </si>
  <si>
    <t>G3</t>
  </si>
  <si>
    <t>79.18***</t>
  </si>
  <si>
    <t>Lube Oil Consumption  % of fuel consumption</t>
  </si>
  <si>
    <t>0.12^</t>
  </si>
  <si>
    <t>447.5 (608)</t>
  </si>
  <si>
    <t>Firing order (Starting from gear end)</t>
  </si>
  <si>
    <t>Block loading capacity (as per ISO 3046-Part4)</t>
  </si>
  <si>
    <t xml:space="preserve">Inline </t>
  </si>
  <si>
    <t>16(+/-1)</t>
  </si>
  <si>
    <t>7 X 0.248mm</t>
  </si>
  <si>
    <t>250</t>
  </si>
  <si>
    <t>Nozzle opening pressure</t>
  </si>
  <si>
    <t>150^^</t>
  </si>
  <si>
    <t>146^^</t>
  </si>
  <si>
    <t>143^^</t>
  </si>
  <si>
    <t>G Rotor pump</t>
  </si>
  <si>
    <t>Lube oil sump capacity(Max)</t>
  </si>
  <si>
    <t>45</t>
  </si>
  <si>
    <t>Lube oil sump capacity(Min)</t>
  </si>
  <si>
    <t>40</t>
  </si>
  <si>
    <t>50</t>
  </si>
  <si>
    <t>Angularity Limit of oil sump(along or across crankshaft axis)</t>
  </si>
  <si>
    <t>4 to 4.5</t>
  </si>
  <si>
    <t>Lube oil pump flow rate(At 2935 rpm with 3.5bar pressure)</t>
  </si>
  <si>
    <t>500^^^</t>
  </si>
  <si>
    <t>K-Cool super</t>
  </si>
  <si>
    <t>50:50</t>
  </si>
  <si>
    <t xml:space="preserve">74 to 88 </t>
  </si>
  <si>
    <t>213.5</t>
  </si>
  <si>
    <t>86.9</t>
  </si>
  <si>
    <t>286.4</t>
  </si>
  <si>
    <t>72.77</t>
  </si>
  <si>
    <t>Dry</t>
  </si>
  <si>
    <t>Dirty element restriction</t>
  </si>
  <si>
    <t>mm of Wg</t>
  </si>
  <si>
    <t>635^^^^</t>
  </si>
  <si>
    <t>294</t>
  </si>
  <si>
    <t>Maximum Intake manifold temperature(at Altitude 1000m &amp; at temp 45 deg)</t>
  </si>
  <si>
    <t>Residential/Hospital grade</t>
  </si>
  <si>
    <t>mm of H2O (kpa)</t>
  </si>
  <si>
    <t>1172(25)</t>
  </si>
  <si>
    <t>kg/hr</t>
  </si>
  <si>
    <t>600</t>
  </si>
  <si>
    <t>Exhaust Smoke level at 100% load(at NTP condition)</t>
  </si>
  <si>
    <t>BSU</t>
  </si>
  <si>
    <t>2</t>
  </si>
  <si>
    <t>Min exhaust gas pipe size (per bank)(diameter)</t>
  </si>
  <si>
    <t>Electronic: Integral with FIP &amp; Isochronous capability</t>
  </si>
  <si>
    <t>yes</t>
  </si>
  <si>
    <t>OHV</t>
  </si>
  <si>
    <t>1deg 27minBTDC/                              11deg 27minABDC</t>
  </si>
  <si>
    <t xml:space="preserve">24deg43min BBDC           7deg18minBTDC                       </t>
  </si>
  <si>
    <t>5</t>
  </si>
  <si>
    <t>10% for 1hr in 12hrs of Operation</t>
  </si>
  <si>
    <t>* Height of genset excluding silencer</t>
  </si>
  <si>
    <t>** Height of genset including silencer</t>
  </si>
  <si>
    <t>*** Considering Specific gravity of diesel as 0.845(+5% tolerance applicable as per ISO 3046)</t>
  </si>
  <si>
    <t>^ Average value ,subject to use of recommended K-oil as lubrication oil.</t>
  </si>
  <si>
    <t>^^ Declared sfc for well run engine tested at standard conditions(+5% tolerance applicable as per ISO 3046)</t>
  </si>
  <si>
    <t>^^^ First oil change at 50hrs</t>
  </si>
  <si>
    <t xml:space="preserve">^^^^Do the maintenance of air cleaner element depends on  Restriction indicator showing red band or 635 mm of wg pressure whichever will be earlier </t>
  </si>
  <si>
    <t>Technical specifications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</si>
</sst>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NumberFormat="1" applyFont="1" applyBorder="1" applyAlignment="1">
      <alignment horizontal="left" vertical="top" wrapText="1"/>
    </xf>
    <xf numFmtId="0" fontId="41" fillId="0" borderId="10" xfId="0" applyNumberFormat="1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0" fontId="40" fillId="0" borderId="10" xfId="0" applyNumberFormat="1" applyFont="1" applyFill="1" applyBorder="1" applyAlignment="1">
      <alignment horizontal="left" vertical="top" wrapText="1"/>
    </xf>
    <xf numFmtId="0" fontId="41" fillId="0" borderId="10" xfId="0" applyNumberFormat="1" applyFont="1" applyFill="1" applyBorder="1" applyAlignment="1">
      <alignment horizontal="left" vertical="top" wrapText="1"/>
    </xf>
    <xf numFmtId="0" fontId="42" fillId="0" borderId="10" xfId="0" applyNumberFormat="1" applyFont="1" applyFill="1" applyBorder="1" applyAlignment="1">
      <alignment horizontal="left" vertical="top" wrapText="1"/>
    </xf>
    <xf numFmtId="1" fontId="40" fillId="0" borderId="10" xfId="0" applyNumberFormat="1" applyFont="1" applyFill="1" applyBorder="1" applyAlignment="1">
      <alignment horizontal="left" vertical="top" wrapText="1"/>
    </xf>
    <xf numFmtId="2" fontId="40" fillId="0" borderId="10" xfId="0" applyNumberFormat="1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43" fillId="33" borderId="10" xfId="0" applyNumberFormat="1" applyFont="1" applyFill="1" applyBorder="1" applyAlignment="1">
      <alignment horizontal="left" vertical="top" wrapText="1"/>
    </xf>
    <xf numFmtId="0" fontId="41" fillId="0" borderId="11" xfId="0" applyNumberFormat="1" applyFont="1" applyBorder="1" applyAlignment="1">
      <alignment horizontal="left" vertical="top" wrapText="1"/>
    </xf>
    <xf numFmtId="0" fontId="44" fillId="33" borderId="0" xfId="0" applyNumberFormat="1" applyFont="1" applyFill="1" applyBorder="1" applyAlignment="1">
      <alignment horizontal="center" vertical="center" wrapText="1"/>
    </xf>
    <xf numFmtId="0" fontId="45" fillId="33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B2:D143"/>
  <sheetViews>
    <sheetView showGridLines="0" tabSelected="1" zoomScalePageLayoutView="0" workbookViewId="0" topLeftCell="A129">
      <selection activeCell="A152" sqref="A152"/>
    </sheetView>
  </sheetViews>
  <sheetFormatPr defaultColWidth="9.140625" defaultRowHeight="15"/>
  <cols>
    <col min="2" max="2" width="31.28125" style="0" customWidth="1"/>
    <col min="3" max="3" width="17.00390625" style="0" customWidth="1"/>
    <col min="4" max="4" width="16.421875" style="0" customWidth="1"/>
  </cols>
  <sheetData>
    <row r="2" spans="2:4" ht="30" customHeight="1">
      <c r="B2" s="16" t="s">
        <v>17</v>
      </c>
      <c r="C2" s="16"/>
      <c r="D2" s="16"/>
    </row>
    <row r="3" spans="2:4" ht="24" customHeight="1">
      <c r="B3" s="17" t="s">
        <v>223</v>
      </c>
      <c r="C3" s="17"/>
      <c r="D3" s="17"/>
    </row>
    <row r="4" spans="2:4" ht="15">
      <c r="B4" s="14" t="s">
        <v>18</v>
      </c>
      <c r="C4" s="14"/>
      <c r="D4" s="14"/>
    </row>
    <row r="5" spans="2:4" ht="15">
      <c r="B5" s="2" t="s">
        <v>14</v>
      </c>
      <c r="C5" s="3"/>
      <c r="D5" s="4" t="s">
        <v>152</v>
      </c>
    </row>
    <row r="6" spans="2:4" ht="15">
      <c r="B6" s="2" t="s">
        <v>19</v>
      </c>
      <c r="C6" s="2" t="s">
        <v>0</v>
      </c>
      <c r="D6" s="5">
        <v>500</v>
      </c>
    </row>
    <row r="7" spans="2:4" ht="15">
      <c r="B7" s="2" t="s">
        <v>20</v>
      </c>
      <c r="C7" s="2" t="s">
        <v>1</v>
      </c>
      <c r="D7" s="5">
        <f>D6*0.8</f>
        <v>400</v>
      </c>
    </row>
    <row r="8" spans="2:4" ht="15">
      <c r="B8" s="2" t="s">
        <v>21</v>
      </c>
      <c r="C8" s="2" t="s">
        <v>22</v>
      </c>
      <c r="D8" s="5">
        <v>415</v>
      </c>
    </row>
    <row r="9" spans="2:4" ht="15">
      <c r="B9" s="2" t="s">
        <v>23</v>
      </c>
      <c r="C9" s="2" t="s">
        <v>24</v>
      </c>
      <c r="D9" s="5">
        <v>50</v>
      </c>
    </row>
    <row r="10" spans="2:4" ht="15">
      <c r="B10" s="2" t="s">
        <v>25</v>
      </c>
      <c r="C10" s="3"/>
      <c r="D10" s="5">
        <v>3</v>
      </c>
    </row>
    <row r="11" spans="2:4" ht="15">
      <c r="B11" s="2" t="s">
        <v>26</v>
      </c>
      <c r="C11" s="3"/>
      <c r="D11" s="5">
        <v>0.8</v>
      </c>
    </row>
    <row r="12" spans="2:4" ht="24">
      <c r="B12" s="2" t="s">
        <v>153</v>
      </c>
      <c r="C12" s="2" t="s">
        <v>7</v>
      </c>
      <c r="D12" s="6"/>
    </row>
    <row r="13" spans="2:4" ht="15">
      <c r="B13" s="2" t="s">
        <v>154</v>
      </c>
      <c r="C13" s="2"/>
      <c r="D13" s="4" t="s">
        <v>155</v>
      </c>
    </row>
    <row r="14" spans="2:4" ht="15">
      <c r="B14" s="2" t="s">
        <v>156</v>
      </c>
      <c r="C14" s="2"/>
      <c r="D14" s="4" t="s">
        <v>157</v>
      </c>
    </row>
    <row r="15" spans="2:4" ht="15">
      <c r="B15" s="2" t="s">
        <v>16</v>
      </c>
      <c r="C15" s="2"/>
      <c r="D15" s="4" t="s">
        <v>158</v>
      </c>
    </row>
    <row r="16" spans="2:4" ht="15">
      <c r="B16" s="2" t="s">
        <v>159</v>
      </c>
      <c r="C16" s="2"/>
      <c r="D16" s="4" t="s">
        <v>160</v>
      </c>
    </row>
    <row r="17" spans="2:4" ht="15">
      <c r="B17" s="2" t="s">
        <v>27</v>
      </c>
      <c r="C17" s="2" t="s">
        <v>15</v>
      </c>
      <c r="D17" s="4">
        <f>6800-45-100</f>
        <v>6655</v>
      </c>
    </row>
    <row r="18" spans="2:4" ht="15">
      <c r="B18" s="2" t="s">
        <v>28</v>
      </c>
      <c r="C18" s="2" t="s">
        <v>15</v>
      </c>
      <c r="D18" s="7">
        <f>6800+950/1000*845</f>
        <v>7602.75</v>
      </c>
    </row>
    <row r="19" spans="2:4" ht="15">
      <c r="B19" s="2" t="s">
        <v>29</v>
      </c>
      <c r="C19" s="2" t="s">
        <v>30</v>
      </c>
      <c r="D19" s="5">
        <v>1500</v>
      </c>
    </row>
    <row r="20" spans="2:4" ht="15">
      <c r="B20" s="2" t="s">
        <v>31</v>
      </c>
      <c r="C20" s="3"/>
      <c r="D20" s="5" t="s">
        <v>32</v>
      </c>
    </row>
    <row r="21" spans="2:4" ht="24">
      <c r="B21" s="2" t="s">
        <v>161</v>
      </c>
      <c r="C21" s="3"/>
      <c r="D21" s="4" t="s">
        <v>162</v>
      </c>
    </row>
    <row r="22" spans="2:4" ht="24">
      <c r="B22" s="2" t="s">
        <v>33</v>
      </c>
      <c r="C22" s="2" t="s">
        <v>13</v>
      </c>
      <c r="D22" s="5">
        <v>10</v>
      </c>
    </row>
    <row r="23" spans="2:4" ht="15">
      <c r="B23" s="2" t="s">
        <v>34</v>
      </c>
      <c r="C23" s="2" t="s">
        <v>35</v>
      </c>
      <c r="D23" s="4" t="s">
        <v>163</v>
      </c>
    </row>
    <row r="24" spans="2:4" ht="24">
      <c r="B24" s="2" t="s">
        <v>164</v>
      </c>
      <c r="C24" s="2" t="s">
        <v>13</v>
      </c>
      <c r="D24" s="8" t="s">
        <v>165</v>
      </c>
    </row>
    <row r="25" spans="2:4" ht="15">
      <c r="B25" s="2" t="s">
        <v>36</v>
      </c>
      <c r="C25" s="2" t="s">
        <v>11</v>
      </c>
      <c r="D25" s="5" t="s">
        <v>37</v>
      </c>
    </row>
    <row r="26" spans="2:4" ht="15">
      <c r="B26" s="2" t="s">
        <v>38</v>
      </c>
      <c r="C26" s="2" t="s">
        <v>13</v>
      </c>
      <c r="D26" s="5" t="s">
        <v>39</v>
      </c>
    </row>
    <row r="27" spans="2:4" ht="24">
      <c r="B27" s="2" t="s">
        <v>40</v>
      </c>
      <c r="C27" s="2" t="s">
        <v>41</v>
      </c>
      <c r="D27" s="5">
        <v>75</v>
      </c>
    </row>
    <row r="28" spans="2:4" ht="36">
      <c r="B28" s="2" t="s">
        <v>42</v>
      </c>
      <c r="C28" s="2" t="s">
        <v>13</v>
      </c>
      <c r="D28" s="7">
        <f>447.5/(143*608*42000/(1000*3600))*100</f>
        <v>44.11706714338293</v>
      </c>
    </row>
    <row r="29" spans="2:4" ht="15">
      <c r="B29" s="2" t="s">
        <v>43</v>
      </c>
      <c r="C29" s="2" t="s">
        <v>13</v>
      </c>
      <c r="D29" s="4">
        <v>90</v>
      </c>
    </row>
    <row r="30" spans="2:4" ht="15">
      <c r="B30" s="3"/>
      <c r="C30" s="3"/>
      <c r="D30" s="3"/>
    </row>
    <row r="31" spans="2:4" ht="15">
      <c r="B31" s="14" t="s">
        <v>44</v>
      </c>
      <c r="C31" s="14"/>
      <c r="D31" s="14"/>
    </row>
    <row r="32" spans="2:4" ht="15">
      <c r="B32" s="2" t="s">
        <v>45</v>
      </c>
      <c r="C32" s="3"/>
      <c r="D32" s="5" t="s">
        <v>46</v>
      </c>
    </row>
    <row r="33" spans="2:4" ht="24">
      <c r="B33" s="2" t="s">
        <v>47</v>
      </c>
      <c r="C33" s="2" t="s">
        <v>48</v>
      </c>
      <c r="D33" s="5" t="s">
        <v>166</v>
      </c>
    </row>
    <row r="34" spans="2:4" ht="15">
      <c r="B34" s="2" t="s">
        <v>49</v>
      </c>
      <c r="C34" s="2" t="s">
        <v>2</v>
      </c>
      <c r="D34" s="5">
        <v>10</v>
      </c>
    </row>
    <row r="35" spans="2:4" ht="15">
      <c r="B35" s="2" t="s">
        <v>50</v>
      </c>
      <c r="C35" s="3"/>
      <c r="D35" s="5" t="s">
        <v>51</v>
      </c>
    </row>
    <row r="36" spans="2:4" ht="15">
      <c r="B36" s="2" t="s">
        <v>52</v>
      </c>
      <c r="C36" s="3"/>
      <c r="D36" s="5" t="s">
        <v>53</v>
      </c>
    </row>
    <row r="37" spans="2:4" ht="15">
      <c r="B37" s="2" t="s">
        <v>6</v>
      </c>
      <c r="C37" s="2" t="s">
        <v>12</v>
      </c>
      <c r="D37" s="8">
        <f>0.7853*0.13*0.13*0.15*10*1000</f>
        <v>19.907355</v>
      </c>
    </row>
    <row r="38" spans="2:4" ht="15">
      <c r="B38" s="2" t="s">
        <v>54</v>
      </c>
      <c r="C38" s="2" t="s">
        <v>7</v>
      </c>
      <c r="D38" s="5" t="s">
        <v>55</v>
      </c>
    </row>
    <row r="39" spans="2:4" ht="15">
      <c r="B39" s="2" t="s">
        <v>8</v>
      </c>
      <c r="C39" s="3"/>
      <c r="D39" s="5" t="s">
        <v>9</v>
      </c>
    </row>
    <row r="40" spans="2:4" ht="15">
      <c r="B40" s="2" t="s">
        <v>4</v>
      </c>
      <c r="C40" s="3"/>
      <c r="D40" s="5" t="s">
        <v>56</v>
      </c>
    </row>
    <row r="41" spans="2:4" ht="15">
      <c r="B41" s="2" t="s">
        <v>57</v>
      </c>
      <c r="C41" s="2" t="s">
        <v>5</v>
      </c>
      <c r="D41" s="4">
        <f>2*0.15*1500/60</f>
        <v>7.5</v>
      </c>
    </row>
    <row r="42" spans="2:4" ht="24">
      <c r="B42" s="2" t="s">
        <v>58</v>
      </c>
      <c r="C42" s="2" t="s">
        <v>59</v>
      </c>
      <c r="D42" s="5">
        <v>17.98</v>
      </c>
    </row>
    <row r="43" spans="2:4" ht="24">
      <c r="B43" s="2" t="s">
        <v>167</v>
      </c>
      <c r="C43" s="3"/>
      <c r="D43" s="5" t="s">
        <v>60</v>
      </c>
    </row>
    <row r="44" spans="2:4" ht="24">
      <c r="B44" s="2" t="s">
        <v>61</v>
      </c>
      <c r="C44" s="2" t="s">
        <v>7</v>
      </c>
      <c r="D44" s="5" t="s">
        <v>62</v>
      </c>
    </row>
    <row r="45" spans="2:4" ht="24">
      <c r="B45" s="2" t="s">
        <v>168</v>
      </c>
      <c r="C45" s="2" t="s">
        <v>13</v>
      </c>
      <c r="D45" s="4">
        <v>45</v>
      </c>
    </row>
    <row r="46" spans="2:4" ht="24">
      <c r="B46" s="2" t="s">
        <v>63</v>
      </c>
      <c r="C46" s="2" t="s">
        <v>15</v>
      </c>
      <c r="D46" s="5">
        <v>1840</v>
      </c>
    </row>
    <row r="47" spans="2:4" ht="15">
      <c r="B47" s="2"/>
      <c r="C47" s="2"/>
      <c r="D47" s="3"/>
    </row>
    <row r="48" spans="2:4" ht="15">
      <c r="B48" s="14" t="s">
        <v>64</v>
      </c>
      <c r="C48" s="14"/>
      <c r="D48" s="14"/>
    </row>
    <row r="49" spans="2:4" ht="15">
      <c r="B49" s="2" t="s">
        <v>65</v>
      </c>
      <c r="C49" s="3"/>
      <c r="D49" s="9" t="s">
        <v>169</v>
      </c>
    </row>
    <row r="50" spans="2:4" ht="15">
      <c r="B50" s="2" t="s">
        <v>66</v>
      </c>
      <c r="C50" s="2" t="s">
        <v>67</v>
      </c>
      <c r="D50" s="9" t="s">
        <v>170</v>
      </c>
    </row>
    <row r="51" spans="2:4" ht="15">
      <c r="B51" s="2" t="s">
        <v>68</v>
      </c>
      <c r="C51" s="2" t="s">
        <v>7</v>
      </c>
      <c r="D51" s="9" t="s">
        <v>171</v>
      </c>
    </row>
    <row r="52" spans="2:4" ht="15">
      <c r="B52" s="2" t="s">
        <v>69</v>
      </c>
      <c r="C52" s="3"/>
      <c r="D52" s="10" t="s">
        <v>70</v>
      </c>
    </row>
    <row r="53" spans="2:4" ht="15">
      <c r="B53" s="2" t="s">
        <v>71</v>
      </c>
      <c r="C53" s="3"/>
      <c r="D53" s="9" t="s">
        <v>72</v>
      </c>
    </row>
    <row r="54" spans="2:4" ht="15">
      <c r="B54" s="2" t="s">
        <v>73</v>
      </c>
      <c r="C54" s="2" t="s">
        <v>74</v>
      </c>
      <c r="D54" s="10">
        <v>5</v>
      </c>
    </row>
    <row r="55" spans="2:4" ht="24">
      <c r="B55" s="2" t="s">
        <v>75</v>
      </c>
      <c r="C55" s="2" t="s">
        <v>76</v>
      </c>
      <c r="D55" s="10">
        <v>100</v>
      </c>
    </row>
    <row r="56" spans="2:4" ht="15">
      <c r="B56" s="2" t="s">
        <v>77</v>
      </c>
      <c r="C56" s="2" t="s">
        <v>78</v>
      </c>
      <c r="D56" s="9" t="s">
        <v>172</v>
      </c>
    </row>
    <row r="57" spans="2:4" ht="15">
      <c r="B57" s="2" t="s">
        <v>79</v>
      </c>
      <c r="C57" s="2" t="s">
        <v>80</v>
      </c>
      <c r="D57" s="9">
        <v>1</v>
      </c>
    </row>
    <row r="58" spans="2:4" ht="15">
      <c r="B58" s="2" t="s">
        <v>173</v>
      </c>
      <c r="C58" s="2" t="s">
        <v>59</v>
      </c>
      <c r="D58" s="9">
        <v>260</v>
      </c>
    </row>
    <row r="59" spans="2:4" ht="15">
      <c r="B59" s="2" t="s">
        <v>81</v>
      </c>
      <c r="C59" s="3"/>
      <c r="D59" s="9"/>
    </row>
    <row r="60" spans="2:4" ht="15">
      <c r="B60" s="2" t="s">
        <v>82</v>
      </c>
      <c r="C60" s="2" t="s">
        <v>83</v>
      </c>
      <c r="D60" s="4" t="s">
        <v>174</v>
      </c>
    </row>
    <row r="61" spans="2:4" ht="15">
      <c r="B61" s="2" t="s">
        <v>84</v>
      </c>
      <c r="C61" s="2" t="s">
        <v>83</v>
      </c>
      <c r="D61" s="4" t="s">
        <v>175</v>
      </c>
    </row>
    <row r="62" spans="2:4" ht="15">
      <c r="B62" s="2" t="s">
        <v>85</v>
      </c>
      <c r="C62" s="2" t="s">
        <v>83</v>
      </c>
      <c r="D62" s="4" t="s">
        <v>176</v>
      </c>
    </row>
    <row r="63" spans="2:4" ht="15">
      <c r="B63" s="3"/>
      <c r="C63" s="3"/>
      <c r="D63" s="3"/>
    </row>
    <row r="64" spans="2:4" ht="15">
      <c r="B64" s="14" t="s">
        <v>86</v>
      </c>
      <c r="C64" s="14"/>
      <c r="D64" s="14"/>
    </row>
    <row r="65" spans="2:4" ht="15">
      <c r="B65" s="2" t="s">
        <v>87</v>
      </c>
      <c r="C65" s="3"/>
      <c r="D65" s="5" t="s">
        <v>88</v>
      </c>
    </row>
    <row r="66" spans="2:4" ht="15">
      <c r="B66" s="2" t="s">
        <v>89</v>
      </c>
      <c r="C66" s="3"/>
      <c r="D66" s="4" t="s">
        <v>177</v>
      </c>
    </row>
    <row r="67" spans="2:4" ht="15">
      <c r="B67" s="2" t="s">
        <v>178</v>
      </c>
      <c r="C67" s="2" t="s">
        <v>10</v>
      </c>
      <c r="D67" s="5" t="s">
        <v>179</v>
      </c>
    </row>
    <row r="68" spans="2:4" ht="15">
      <c r="B68" s="2" t="s">
        <v>180</v>
      </c>
      <c r="C68" s="2" t="s">
        <v>10</v>
      </c>
      <c r="D68" s="5" t="s">
        <v>181</v>
      </c>
    </row>
    <row r="69" spans="2:4" ht="15">
      <c r="B69" s="2" t="s">
        <v>90</v>
      </c>
      <c r="C69" s="2" t="s">
        <v>10</v>
      </c>
      <c r="D69" s="5" t="s">
        <v>182</v>
      </c>
    </row>
    <row r="70" spans="2:4" ht="24">
      <c r="B70" s="2" t="s">
        <v>183</v>
      </c>
      <c r="C70" s="2" t="s">
        <v>91</v>
      </c>
      <c r="D70" s="4">
        <v>15</v>
      </c>
    </row>
    <row r="71" spans="2:4" ht="15">
      <c r="B71" s="2" t="s">
        <v>92</v>
      </c>
      <c r="C71" s="2" t="s">
        <v>3</v>
      </c>
      <c r="D71" s="4" t="s">
        <v>184</v>
      </c>
    </row>
    <row r="72" spans="2:4" ht="15">
      <c r="B72" s="2" t="s">
        <v>93</v>
      </c>
      <c r="C72" s="3"/>
      <c r="D72" s="5" t="s">
        <v>94</v>
      </c>
    </row>
    <row r="73" spans="2:4" ht="15">
      <c r="B73" s="2" t="s">
        <v>73</v>
      </c>
      <c r="C73" s="2" t="s">
        <v>74</v>
      </c>
      <c r="D73" s="4">
        <v>12</v>
      </c>
    </row>
    <row r="74" spans="2:4" ht="24">
      <c r="B74" s="2" t="s">
        <v>185</v>
      </c>
      <c r="C74" s="2" t="s">
        <v>95</v>
      </c>
      <c r="D74" s="4">
        <v>130</v>
      </c>
    </row>
    <row r="75" spans="2:4" ht="15">
      <c r="B75" s="2" t="s">
        <v>36</v>
      </c>
      <c r="C75" s="2" t="s">
        <v>11</v>
      </c>
      <c r="D75" s="4" t="s">
        <v>186</v>
      </c>
    </row>
    <row r="76" spans="2:4" ht="15">
      <c r="B76" s="2"/>
      <c r="C76" s="2"/>
      <c r="D76" s="3"/>
    </row>
    <row r="77" spans="2:4" ht="15">
      <c r="B77" s="14" t="s">
        <v>96</v>
      </c>
      <c r="C77" s="14"/>
      <c r="D77" s="14"/>
    </row>
    <row r="78" spans="2:4" ht="15">
      <c r="B78" s="2" t="s">
        <v>97</v>
      </c>
      <c r="C78" s="3"/>
      <c r="D78" s="5" t="s">
        <v>98</v>
      </c>
    </row>
    <row r="79" spans="2:4" ht="15">
      <c r="B79" s="2" t="s">
        <v>99</v>
      </c>
      <c r="C79" s="2" t="s">
        <v>95</v>
      </c>
      <c r="D79" s="4">
        <v>700</v>
      </c>
    </row>
    <row r="80" spans="2:4" ht="15">
      <c r="B80" s="2" t="s">
        <v>100</v>
      </c>
      <c r="C80" s="2" t="s">
        <v>59</v>
      </c>
      <c r="D80" s="5">
        <v>1</v>
      </c>
    </row>
    <row r="81" spans="2:4" ht="15">
      <c r="B81" s="2" t="s">
        <v>101</v>
      </c>
      <c r="C81" s="3"/>
      <c r="D81" s="5"/>
    </row>
    <row r="82" spans="2:4" ht="15">
      <c r="B82" s="2" t="s">
        <v>102</v>
      </c>
      <c r="C82" s="2" t="s">
        <v>10</v>
      </c>
      <c r="D82" s="5" t="s">
        <v>103</v>
      </c>
    </row>
    <row r="83" spans="2:4" ht="15">
      <c r="B83" s="2" t="s">
        <v>104</v>
      </c>
      <c r="C83" s="2" t="s">
        <v>10</v>
      </c>
      <c r="D83" s="5" t="s">
        <v>105</v>
      </c>
    </row>
    <row r="84" spans="2:4" ht="15">
      <c r="B84" s="2" t="s">
        <v>106</v>
      </c>
      <c r="C84" s="2" t="s">
        <v>10</v>
      </c>
      <c r="D84" s="4">
        <f>D82+D83+3</f>
        <v>133</v>
      </c>
    </row>
    <row r="85" spans="2:4" ht="15">
      <c r="B85" s="2" t="s">
        <v>187</v>
      </c>
      <c r="C85" s="2" t="s">
        <v>10</v>
      </c>
      <c r="D85" s="9" t="s">
        <v>188</v>
      </c>
    </row>
    <row r="86" spans="2:4" ht="24">
      <c r="B86" s="2" t="s">
        <v>107</v>
      </c>
      <c r="C86" s="2" t="s">
        <v>108</v>
      </c>
      <c r="D86" s="7">
        <f>7.2*2.1*60</f>
        <v>907.2</v>
      </c>
    </row>
    <row r="87" spans="2:4" ht="15">
      <c r="B87" s="2" t="s">
        <v>109</v>
      </c>
      <c r="C87" s="2" t="s">
        <v>108</v>
      </c>
      <c r="D87" s="7">
        <f>0.7853*0.13*0.13*0.15*10*1500/2*3.43</f>
        <v>51.21167073749999</v>
      </c>
    </row>
    <row r="88" spans="2:4" ht="15">
      <c r="B88" s="2" t="s">
        <v>110</v>
      </c>
      <c r="C88" s="2" t="s">
        <v>108</v>
      </c>
      <c r="D88" s="7">
        <f>D86+D87</f>
        <v>958.4116707375</v>
      </c>
    </row>
    <row r="89" spans="2:4" ht="15">
      <c r="B89" s="2" t="s">
        <v>111</v>
      </c>
      <c r="C89" s="3"/>
      <c r="D89" s="5"/>
    </row>
    <row r="90" spans="2:4" ht="15">
      <c r="B90" s="2" t="s">
        <v>112</v>
      </c>
      <c r="C90" s="2" t="s">
        <v>10</v>
      </c>
      <c r="D90" s="5">
        <v>65</v>
      </c>
    </row>
    <row r="91" spans="2:4" ht="24">
      <c r="B91" s="2" t="s">
        <v>113</v>
      </c>
      <c r="C91" s="2" t="s">
        <v>95</v>
      </c>
      <c r="D91" s="5">
        <v>370</v>
      </c>
    </row>
    <row r="92" spans="2:4" ht="15">
      <c r="B92" s="2" t="s">
        <v>114</v>
      </c>
      <c r="C92" s="2" t="s">
        <v>95</v>
      </c>
      <c r="D92" s="5">
        <v>210</v>
      </c>
    </row>
    <row r="93" spans="2:4" ht="15">
      <c r="B93" s="2" t="s">
        <v>115</v>
      </c>
      <c r="C93" s="2" t="s">
        <v>59</v>
      </c>
      <c r="D93" s="5">
        <v>2</v>
      </c>
    </row>
    <row r="94" spans="2:4" ht="36">
      <c r="B94" s="2" t="s">
        <v>116</v>
      </c>
      <c r="C94" s="2" t="s">
        <v>108</v>
      </c>
      <c r="D94" s="5">
        <v>645</v>
      </c>
    </row>
    <row r="95" spans="2:4" ht="24">
      <c r="B95" s="2" t="s">
        <v>117</v>
      </c>
      <c r="C95" s="2" t="s">
        <v>118</v>
      </c>
      <c r="D95" s="9" t="s">
        <v>189</v>
      </c>
    </row>
    <row r="96" spans="2:4" ht="15">
      <c r="B96" s="2" t="s">
        <v>119</v>
      </c>
      <c r="C96" s="2" t="s">
        <v>118</v>
      </c>
      <c r="D96" s="5">
        <v>104</v>
      </c>
    </row>
    <row r="97" spans="2:4" ht="15">
      <c r="B97" s="3"/>
      <c r="C97" s="3"/>
      <c r="D97" s="3"/>
    </row>
    <row r="98" spans="2:4" ht="15">
      <c r="B98" s="14" t="s">
        <v>120</v>
      </c>
      <c r="C98" s="14"/>
      <c r="D98" s="14"/>
    </row>
    <row r="99" spans="2:4" ht="15">
      <c r="B99" s="2" t="s">
        <v>121</v>
      </c>
      <c r="C99" s="2" t="s">
        <v>1</v>
      </c>
      <c r="D99" s="4" t="s">
        <v>190</v>
      </c>
    </row>
    <row r="100" spans="2:4" ht="15">
      <c r="B100" s="2" t="s">
        <v>122</v>
      </c>
      <c r="C100" s="2" t="s">
        <v>1</v>
      </c>
      <c r="D100" s="4" t="s">
        <v>191</v>
      </c>
    </row>
    <row r="101" spans="2:4" ht="15">
      <c r="B101" s="2" t="s">
        <v>123</v>
      </c>
      <c r="C101" s="2" t="s">
        <v>1</v>
      </c>
      <c r="D101" s="4" t="s">
        <v>192</v>
      </c>
    </row>
    <row r="102" spans="2:4" ht="15">
      <c r="B102" s="2" t="s">
        <v>124</v>
      </c>
      <c r="C102" s="2" t="s">
        <v>1</v>
      </c>
      <c r="D102" s="4" t="s">
        <v>193</v>
      </c>
    </row>
    <row r="103" spans="2:4" ht="15">
      <c r="B103" s="2"/>
      <c r="C103" s="2"/>
      <c r="D103" s="3"/>
    </row>
    <row r="104" spans="2:4" ht="15">
      <c r="B104" s="14" t="s">
        <v>125</v>
      </c>
      <c r="C104" s="14"/>
      <c r="D104" s="14"/>
    </row>
    <row r="105" spans="2:4" ht="15">
      <c r="B105" s="2" t="s">
        <v>126</v>
      </c>
      <c r="C105" s="3"/>
      <c r="D105" s="5" t="s">
        <v>194</v>
      </c>
    </row>
    <row r="106" spans="2:4" ht="15">
      <c r="B106" s="2" t="s">
        <v>195</v>
      </c>
      <c r="C106" s="3" t="s">
        <v>196</v>
      </c>
      <c r="D106" s="4" t="s">
        <v>197</v>
      </c>
    </row>
    <row r="107" spans="2:4" ht="15">
      <c r="B107" s="2" t="s">
        <v>127</v>
      </c>
      <c r="C107" s="2" t="s">
        <v>76</v>
      </c>
      <c r="D107" s="5" t="s">
        <v>198</v>
      </c>
    </row>
    <row r="108" spans="2:4" ht="36">
      <c r="B108" s="2" t="s">
        <v>199</v>
      </c>
      <c r="C108" s="2" t="s">
        <v>118</v>
      </c>
      <c r="D108" s="5">
        <v>74.36</v>
      </c>
    </row>
    <row r="109" spans="2:4" ht="15">
      <c r="B109" s="2"/>
      <c r="C109" s="2"/>
      <c r="D109" s="3"/>
    </row>
    <row r="110" spans="2:4" ht="15">
      <c r="B110" s="14" t="s">
        <v>128</v>
      </c>
      <c r="C110" s="14"/>
      <c r="D110" s="14"/>
    </row>
    <row r="111" spans="2:4" ht="24">
      <c r="B111" s="2" t="s">
        <v>129</v>
      </c>
      <c r="C111" s="3"/>
      <c r="D111" s="5" t="s">
        <v>200</v>
      </c>
    </row>
    <row r="112" spans="2:4" ht="24">
      <c r="B112" s="2" t="s">
        <v>130</v>
      </c>
      <c r="C112" s="2" t="s">
        <v>41</v>
      </c>
      <c r="D112" s="5" t="s">
        <v>151</v>
      </c>
    </row>
    <row r="113" spans="2:4" ht="24">
      <c r="B113" s="2" t="s">
        <v>131</v>
      </c>
      <c r="C113" s="2" t="s">
        <v>201</v>
      </c>
      <c r="D113" s="5" t="s">
        <v>202</v>
      </c>
    </row>
    <row r="114" spans="2:4" ht="15">
      <c r="B114" s="2" t="s">
        <v>132</v>
      </c>
      <c r="C114" s="2" t="s">
        <v>203</v>
      </c>
      <c r="D114" s="4">
        <v>2517</v>
      </c>
    </row>
    <row r="115" spans="2:4" ht="15">
      <c r="B115" s="2" t="s">
        <v>133</v>
      </c>
      <c r="C115" s="2" t="s">
        <v>118</v>
      </c>
      <c r="D115" s="5" t="s">
        <v>204</v>
      </c>
    </row>
    <row r="116" spans="2:4" ht="24">
      <c r="B116" s="2" t="s">
        <v>205</v>
      </c>
      <c r="C116" s="2" t="s">
        <v>206</v>
      </c>
      <c r="D116" s="5" t="s">
        <v>207</v>
      </c>
    </row>
    <row r="117" spans="2:4" ht="24">
      <c r="B117" s="2" t="s">
        <v>208</v>
      </c>
      <c r="C117" s="2" t="s">
        <v>7</v>
      </c>
      <c r="D117" s="5" t="s">
        <v>134</v>
      </c>
    </row>
    <row r="118" spans="2:4" ht="15">
      <c r="B118" s="2"/>
      <c r="C118" s="2"/>
      <c r="D118" s="3"/>
    </row>
    <row r="119" spans="2:4" ht="15">
      <c r="B119" s="14" t="s">
        <v>135</v>
      </c>
      <c r="C119" s="14"/>
      <c r="D119" s="14"/>
    </row>
    <row r="120" spans="2:4" ht="48">
      <c r="B120" s="2" t="s">
        <v>65</v>
      </c>
      <c r="C120" s="3"/>
      <c r="D120" s="5" t="s">
        <v>209</v>
      </c>
    </row>
    <row r="121" spans="2:4" ht="15">
      <c r="B121" s="2" t="s">
        <v>136</v>
      </c>
      <c r="C121" s="3"/>
      <c r="D121" s="5" t="s">
        <v>210</v>
      </c>
    </row>
    <row r="122" spans="2:4" ht="24">
      <c r="B122" s="2" t="s">
        <v>137</v>
      </c>
      <c r="C122" s="2" t="s">
        <v>13</v>
      </c>
      <c r="D122" s="5">
        <v>10</v>
      </c>
    </row>
    <row r="123" spans="2:4" ht="24">
      <c r="B123" s="2" t="s">
        <v>138</v>
      </c>
      <c r="C123" s="2" t="s">
        <v>13</v>
      </c>
      <c r="D123" s="5">
        <v>10</v>
      </c>
    </row>
    <row r="124" spans="2:4" ht="15">
      <c r="B124" s="2" t="s">
        <v>139</v>
      </c>
      <c r="C124" s="2" t="s">
        <v>140</v>
      </c>
      <c r="D124" s="5">
        <v>8</v>
      </c>
    </row>
    <row r="125" spans="2:4" ht="24">
      <c r="B125" s="2" t="s">
        <v>141</v>
      </c>
      <c r="C125" s="3"/>
      <c r="D125" s="5" t="s">
        <v>210</v>
      </c>
    </row>
    <row r="126" spans="2:4" ht="15">
      <c r="B126" s="2"/>
      <c r="C126" s="3"/>
      <c r="D126" s="3"/>
    </row>
    <row r="127" spans="2:4" ht="15">
      <c r="B127" s="14" t="s">
        <v>142</v>
      </c>
      <c r="C127" s="14"/>
      <c r="D127" s="14"/>
    </row>
    <row r="128" spans="2:4" ht="15">
      <c r="B128" s="2" t="s">
        <v>65</v>
      </c>
      <c r="C128" s="3"/>
      <c r="D128" s="9" t="s">
        <v>211</v>
      </c>
    </row>
    <row r="129" spans="2:4" ht="15">
      <c r="B129" s="2" t="s">
        <v>143</v>
      </c>
      <c r="C129" s="2" t="s">
        <v>7</v>
      </c>
      <c r="D129" s="9" t="s">
        <v>144</v>
      </c>
    </row>
    <row r="130" spans="2:4" ht="24">
      <c r="B130" s="2" t="s">
        <v>145</v>
      </c>
      <c r="C130" s="2" t="s">
        <v>91</v>
      </c>
      <c r="D130" s="9" t="s">
        <v>212</v>
      </c>
    </row>
    <row r="131" spans="2:4" ht="24">
      <c r="B131" s="2" t="s">
        <v>146</v>
      </c>
      <c r="C131" s="2" t="s">
        <v>91</v>
      </c>
      <c r="D131" s="9" t="s">
        <v>213</v>
      </c>
    </row>
    <row r="132" spans="2:4" ht="15">
      <c r="B132" s="2"/>
      <c r="C132" s="2"/>
      <c r="D132" s="2"/>
    </row>
    <row r="133" spans="2:4" ht="15">
      <c r="B133" s="14" t="s">
        <v>147</v>
      </c>
      <c r="C133" s="14"/>
      <c r="D133" s="14"/>
    </row>
    <row r="134" spans="2:4" ht="36">
      <c r="B134" s="2" t="s">
        <v>148</v>
      </c>
      <c r="C134" s="2" t="s">
        <v>149</v>
      </c>
      <c r="D134" s="5" t="s">
        <v>214</v>
      </c>
    </row>
    <row r="135" spans="2:4" ht="24">
      <c r="B135" s="2" t="s">
        <v>150</v>
      </c>
      <c r="C135" s="3" t="s">
        <v>13</v>
      </c>
      <c r="D135" s="5" t="s">
        <v>215</v>
      </c>
    </row>
    <row r="136" spans="2:4" ht="15">
      <c r="B136" s="1"/>
      <c r="C136" s="1"/>
      <c r="D136" s="1"/>
    </row>
    <row r="137" spans="2:4" ht="15">
      <c r="B137" s="15" t="s">
        <v>216</v>
      </c>
      <c r="C137" s="12"/>
      <c r="D137" s="13"/>
    </row>
    <row r="138" spans="2:4" ht="15">
      <c r="B138" s="11" t="s">
        <v>217</v>
      </c>
      <c r="C138" s="12"/>
      <c r="D138" s="13"/>
    </row>
    <row r="139" spans="2:4" ht="15">
      <c r="B139" s="11" t="s">
        <v>218</v>
      </c>
      <c r="C139" s="12"/>
      <c r="D139" s="13"/>
    </row>
    <row r="140" spans="2:4" ht="15">
      <c r="B140" s="11" t="s">
        <v>219</v>
      </c>
      <c r="C140" s="12"/>
      <c r="D140" s="13"/>
    </row>
    <row r="141" spans="2:4" ht="15">
      <c r="B141" s="11" t="s">
        <v>220</v>
      </c>
      <c r="C141" s="12"/>
      <c r="D141" s="13"/>
    </row>
    <row r="142" spans="2:4" ht="15">
      <c r="B142" s="11" t="s">
        <v>221</v>
      </c>
      <c r="C142" s="12"/>
      <c r="D142" s="13"/>
    </row>
    <row r="143" spans="2:4" ht="15">
      <c r="B143" s="11" t="s">
        <v>222</v>
      </c>
      <c r="C143" s="12"/>
      <c r="D143" s="13"/>
    </row>
    <row r="144" ht="15.75" customHeight="1"/>
  </sheetData>
  <sheetProtection password="9557" sheet="1" objects="1" scenarios="1"/>
  <mergeCells count="20">
    <mergeCell ref="B98:D98"/>
    <mergeCell ref="B2:D2"/>
    <mergeCell ref="B3:D3"/>
    <mergeCell ref="B138:D138"/>
    <mergeCell ref="B139:D139"/>
    <mergeCell ref="B140:D140"/>
    <mergeCell ref="B4:D4"/>
    <mergeCell ref="B31:D31"/>
    <mergeCell ref="B48:D48"/>
    <mergeCell ref="B64:D64"/>
    <mergeCell ref="B77:D77"/>
    <mergeCell ref="B141:D141"/>
    <mergeCell ref="B142:D142"/>
    <mergeCell ref="B143:D143"/>
    <mergeCell ref="B104:D104"/>
    <mergeCell ref="B110:D110"/>
    <mergeCell ref="B119:D119"/>
    <mergeCell ref="B127:D127"/>
    <mergeCell ref="B133:D133"/>
    <mergeCell ref="B137:D137"/>
  </mergeCells>
  <printOptions/>
  <pageMargins left="0.7" right="0.7" top="0.75" bottom="0.75" header="0.3" footer="0.3"/>
  <pageSetup orientation="portrait" paperSize="9"/>
  <ignoredErrors>
    <ignoredError sqref="D13:D14 D25:D26 D56 D67:D69 D82:D83 D99:D102 D107 D115:D117 D1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2009-10-31T03:14:54Z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